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465" windowWidth="28800" windowHeight="15600"/>
  </bookViews>
  <sheets>
    <sheet name="Notenrechner Bachelor CIW&amp;VT" sheetId="1" r:id="rId1"/>
  </sheets>
  <calcPr calcId="145621" concurrentCalc="0"/>
  <customWorkbookViews>
    <customWorkbookView name="Olli - Persönliche Ansicht" guid="{E2BD71E1-3FAE-A143-BEF0-3B238E9E3A1B}" mergeInterval="0" personalView="1" yWindow="86" windowWidth="1440" windowHeight="702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6" i="1" l="1"/>
  <c r="E25" i="1"/>
  <c r="B25" i="1"/>
  <c r="B24" i="1"/>
  <c r="D25" i="1"/>
  <c r="C24" i="1"/>
  <c r="B55" i="1"/>
  <c r="B56" i="1"/>
  <c r="B57" i="1"/>
  <c r="B54" i="1"/>
  <c r="B51" i="1"/>
  <c r="B52" i="1"/>
  <c r="B50" i="1"/>
  <c r="E47" i="1"/>
  <c r="B47" i="1"/>
  <c r="E48" i="1"/>
  <c r="B48" i="1"/>
  <c r="B46" i="1"/>
  <c r="E42" i="1"/>
  <c r="B42" i="1"/>
  <c r="E43" i="1"/>
  <c r="B43" i="1"/>
  <c r="E44" i="1"/>
  <c r="B44" i="1"/>
  <c r="B41" i="1"/>
  <c r="D42" i="1"/>
  <c r="D43" i="1"/>
  <c r="D44" i="1"/>
  <c r="C41" i="1"/>
  <c r="E36" i="1"/>
  <c r="B36" i="1"/>
  <c r="E37" i="1"/>
  <c r="B37" i="1"/>
  <c r="E38" i="1"/>
  <c r="B38" i="1"/>
  <c r="E39" i="1"/>
  <c r="B39" i="1"/>
  <c r="B35" i="1"/>
  <c r="D36" i="1"/>
  <c r="D37" i="1"/>
  <c r="D38" i="1"/>
  <c r="D39" i="1"/>
  <c r="C35" i="1"/>
  <c r="E29" i="1"/>
  <c r="B29" i="1"/>
  <c r="E30" i="1"/>
  <c r="B30" i="1"/>
  <c r="E31" i="1"/>
  <c r="B31" i="1"/>
  <c r="E32" i="1"/>
  <c r="B32" i="1"/>
  <c r="E33" i="1"/>
  <c r="B33" i="1"/>
  <c r="B28" i="1"/>
  <c r="D29" i="1"/>
  <c r="D30" i="1"/>
  <c r="D31" i="1"/>
  <c r="D32" i="1"/>
  <c r="D33" i="1"/>
  <c r="C28" i="1"/>
  <c r="D47" i="1"/>
  <c r="D48" i="1"/>
  <c r="C46" i="1"/>
  <c r="E60" i="1"/>
  <c r="B60" i="1"/>
  <c r="B59" i="1"/>
  <c r="D60" i="1"/>
  <c r="C59" i="1"/>
  <c r="E63" i="1"/>
  <c r="B63" i="1"/>
  <c r="B62" i="1"/>
  <c r="D63" i="1"/>
  <c r="C62" i="1"/>
  <c r="E18" i="1"/>
  <c r="B18" i="1"/>
  <c r="E19" i="1"/>
  <c r="B19" i="1"/>
  <c r="E20" i="1"/>
  <c r="B20" i="1"/>
  <c r="E21" i="1"/>
  <c r="B21" i="1"/>
  <c r="E22" i="1"/>
  <c r="B22" i="1"/>
  <c r="E23" i="1"/>
  <c r="B23" i="1"/>
  <c r="B17" i="1"/>
  <c r="E24" i="1"/>
  <c r="D24" i="1"/>
  <c r="D18" i="1"/>
  <c r="D19" i="1"/>
  <c r="D20" i="1"/>
  <c r="D21" i="1"/>
  <c r="D22" i="1"/>
  <c r="D23" i="1"/>
  <c r="C17" i="1"/>
  <c r="B66" i="1"/>
  <c r="E28" i="1"/>
  <c r="E35" i="1"/>
  <c r="E41" i="1"/>
  <c r="E17" i="1"/>
  <c r="E46" i="1"/>
  <c r="E59" i="1"/>
  <c r="E62" i="1"/>
  <c r="C65" i="1"/>
  <c r="B71" i="1"/>
  <c r="B70" i="1"/>
  <c r="B65" i="1"/>
  <c r="E65" i="1"/>
  <c r="B73" i="1"/>
  <c r="A73" i="1"/>
  <c r="C54" i="1"/>
</calcChain>
</file>

<file path=xl/sharedStrings.xml><?xml version="1.0" encoding="utf-8"?>
<sst xmlns="http://schemas.openxmlformats.org/spreadsheetml/2006/main" count="67" uniqueCount="61">
  <si>
    <t>Regelungstechnik und Systemdynamik</t>
  </si>
  <si>
    <t>Fluiddynamik</t>
  </si>
  <si>
    <t>Nichttechnische Wahlfächer</t>
  </si>
  <si>
    <t>ECTS</t>
  </si>
  <si>
    <t>Note</t>
  </si>
  <si>
    <t>Bachelorarbeit</t>
  </si>
  <si>
    <t>Faktor</t>
  </si>
  <si>
    <t>-</t>
  </si>
  <si>
    <t>Schnitte</t>
  </si>
  <si>
    <t>Notenzählende ECTS</t>
  </si>
  <si>
    <t>Gesamtstand</t>
  </si>
  <si>
    <t>Praktikum Numerik im Ingenieurwesen</t>
  </si>
  <si>
    <t>Ethik und Stoffkreisläufe</t>
  </si>
  <si>
    <t>bestanden?</t>
  </si>
  <si>
    <t>erreichte ECTS</t>
  </si>
  <si>
    <t>Wir übernehmen kein Gewähr auf Richtigkeit und Vollständigkeit!</t>
  </si>
  <si>
    <t>Organische Chemie</t>
  </si>
  <si>
    <t>Grundlagen der Wärme- und Stoffübertragung</t>
  </si>
  <si>
    <t>Chemische Verfahrenstechnik</t>
  </si>
  <si>
    <t>Thermische Verfahrenstechnik</t>
  </si>
  <si>
    <t>Mechanische Verfahrenstechnik</t>
  </si>
  <si>
    <t>Gewichtung</t>
  </si>
  <si>
    <r>
      <rPr>
        <b/>
        <sz val="16"/>
        <rFont val="Calibri"/>
        <family val="2"/>
        <scheme val="minor"/>
      </rPr>
      <t>Notenberechnung (</t>
    </r>
    <r>
      <rPr>
        <b/>
        <sz val="16"/>
        <color theme="4"/>
        <rFont val="Calibri"/>
        <family val="2"/>
        <scheme val="minor"/>
      </rPr>
      <t>Fächer</t>
    </r>
    <r>
      <rPr>
        <b/>
        <sz val="16"/>
        <color theme="1"/>
        <rFont val="Calibri"/>
        <family val="2"/>
        <scheme val="minor"/>
      </rPr>
      <t xml:space="preserve"> und </t>
    </r>
    <r>
      <rPr>
        <b/>
        <sz val="16"/>
        <color theme="6"/>
        <rFont val="Calibri"/>
        <family val="2"/>
        <scheme val="minor"/>
      </rPr>
      <t>Module</t>
    </r>
    <r>
      <rPr>
        <b/>
        <sz val="16"/>
        <rFont val="Calibri"/>
        <family val="2"/>
        <scheme val="minor"/>
      </rPr>
      <t>)</t>
    </r>
  </si>
  <si>
    <t>Stand: 12/2015</t>
  </si>
  <si>
    <t>©Fachschaft Maschinenbau/Chemieingenieurwesen</t>
  </si>
  <si>
    <t>Mathematisch-Naturwissenschaftliche Grundlagen</t>
  </si>
  <si>
    <t>Programmieren und numerische Methoden</t>
  </si>
  <si>
    <t>Allgemeine Anorganische Chemie</t>
  </si>
  <si>
    <t>Physik</t>
  </si>
  <si>
    <t>Ingenieurwissenschaftliche Grundlagen</t>
  </si>
  <si>
    <t>Technische Mechanik: Statik, Festigkeitslehre und Apparatebau</t>
  </si>
  <si>
    <t>Technische Mechanik: Dynamik</t>
  </si>
  <si>
    <t>Maschinenkonstruktionslehre I/II</t>
  </si>
  <si>
    <t>Werkstoffkunde I/II</t>
  </si>
  <si>
    <t>Thermodynamik und Transportprozesse</t>
  </si>
  <si>
    <t>Verfahrenstechnische Grundlagen</t>
  </si>
  <si>
    <t>Praktika</t>
  </si>
  <si>
    <t>Verfahrenstechnisches Praktikum bzw. Praktikum Allg. Anorganische Chemie</t>
  </si>
  <si>
    <t>Praktikum Verfahrenstechnische Maschinen bzw. Organische Chemie</t>
  </si>
  <si>
    <t>Überfachliche Qualifikationen (2 aus 3 müssen bestanden sein)</t>
  </si>
  <si>
    <t>Industriebetriebswirtschaftslehre</t>
  </si>
  <si>
    <t>Technische Thermodynamik I</t>
  </si>
  <si>
    <t>Technische Thermodynamik II</t>
  </si>
  <si>
    <t>Höhere Mathematik III</t>
  </si>
  <si>
    <t>Höhere Mathematik II</t>
  </si>
  <si>
    <t>Höhere Mathematik I</t>
  </si>
  <si>
    <t>Wahlpflichtfächer (2 Module aus Liste auswählen)</t>
  </si>
  <si>
    <t>Profilfächer</t>
  </si>
  <si>
    <t>SPO 2015</t>
  </si>
  <si>
    <t>Hier kannst du deine Wahlpflichtfächer, dein Profilfach und deine Bachelorarbeit eintragen</t>
  </si>
  <si>
    <t>Orientierungsprüfungen (Höhere Mathematik I &amp; Allgemeine und Anorganische Chemie)</t>
  </si>
  <si>
    <r>
      <t xml:space="preserve">Notenrechner Studiengang </t>
    </r>
    <r>
      <rPr>
        <b/>
        <i/>
        <sz val="18"/>
        <color theme="1"/>
        <rFont val="Calibri"/>
        <family val="2"/>
        <scheme val="minor"/>
      </rPr>
      <t>Bachelor Chemieingenieurwesen und Verfahrenstechnik</t>
    </r>
  </si>
  <si>
    <t>How-To zum Ausfüllen des Notenrechners</t>
  </si>
  <si>
    <t>Wenn du das Modul bestanden hast, trage hier "1" (natürlich ohne die " eingeben ;-)) ein (wird zu "bestanden")</t>
  </si>
  <si>
    <t>Trage hier deine jeweilige Note ein: bspw. "2,3" (dann wird dieses Modul automatisch als "bestanden" eingetragen!); wurde etwas ohne Note abgelegt oder anerkannt, gib "100" ein</t>
  </si>
  <si>
    <t>Derzeit erreichte Gesamtpunktzahl</t>
  </si>
  <si>
    <t>Derzeitige Gesamtnote</t>
  </si>
  <si>
    <t>Wahlpflichtfach 1: Auswahl aus Liste</t>
  </si>
  <si>
    <t>Wahlpflichtfach 2: Auswahl aus Liste</t>
  </si>
  <si>
    <t>Profilfach: Onlinewahl</t>
  </si>
  <si>
    <t>Titel der Bachelorarbeit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</si>
</sst>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[=1]&quot;bestanden&quot;;[=0]&quot;nicht bestanden&quot;;General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name val="Calibri"/>
      <family val="2"/>
      <scheme val="minor"/>
    </font>
    <font>
      <sz val="12"/>
      <color theme="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16"/>
      <color theme="6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5"/>
      <name val="Calibri"/>
      <family val="2"/>
      <scheme val="minor"/>
    </font>
    <font>
      <sz val="16"/>
      <color theme="5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double">
        <color auto="1"/>
      </bottom>
      <diagonal/>
    </border>
    <border>
      <left/>
      <right style="thick">
        <color auto="1"/>
      </right>
      <top style="medium">
        <color auto="1"/>
      </top>
      <bottom style="double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</borders>
  <cellStyleXfs count="21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9">
    <xf numFmtId="0" fontId="0" fillId="0" borderId="0" xfId="0"/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/>
      <protection hidden="1"/>
    </xf>
    <xf numFmtId="165" fontId="5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0" fontId="14" fillId="0" borderId="24" xfId="0" applyFont="1" applyBorder="1" applyProtection="1">
      <protection hidden="1"/>
    </xf>
    <xf numFmtId="0" fontId="14" fillId="0" borderId="25" xfId="0" applyFont="1" applyBorder="1" applyAlignment="1" applyProtection="1">
      <alignment horizontal="center" vertical="center"/>
      <protection hidden="1"/>
    </xf>
    <xf numFmtId="165" fontId="14" fillId="0" borderId="25" xfId="0" applyNumberFormat="1" applyFont="1" applyBorder="1" applyAlignment="1" applyProtection="1">
      <alignment horizontal="center" vertical="center"/>
      <protection hidden="1"/>
    </xf>
    <xf numFmtId="0" fontId="14" fillId="0" borderId="26" xfId="0" applyFont="1" applyBorder="1" applyAlignment="1" applyProtection="1">
      <alignment horizontal="center" vertical="center"/>
      <protection hidden="1"/>
    </xf>
    <xf numFmtId="0" fontId="10" fillId="0" borderId="9" xfId="0" applyFont="1" applyBorder="1" applyProtection="1"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165" fontId="10" fillId="0" borderId="0" xfId="0" applyNumberFormat="1" applyFont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19" fillId="0" borderId="11" xfId="0" applyFont="1" applyBorder="1" applyProtection="1">
      <protection hidden="1"/>
    </xf>
    <xf numFmtId="0" fontId="19" fillId="0" borderId="6" xfId="0" applyFont="1" applyBorder="1" applyAlignment="1" applyProtection="1">
      <alignment horizontal="center" vertical="center"/>
      <protection hidden="1"/>
    </xf>
    <xf numFmtId="165" fontId="18" fillId="0" borderId="6" xfId="0" applyNumberFormat="1" applyFont="1" applyBorder="1" applyAlignment="1" applyProtection="1">
      <alignment horizontal="center" vertical="center"/>
      <protection hidden="1"/>
    </xf>
    <xf numFmtId="0" fontId="13" fillId="0" borderId="9" xfId="0" applyFont="1" applyBorder="1" applyProtection="1"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13" fillId="0" borderId="13" xfId="0" applyFont="1" applyBorder="1" applyProtection="1">
      <protection hidden="1"/>
    </xf>
    <xf numFmtId="0" fontId="7" fillId="0" borderId="9" xfId="0" applyFont="1" applyBorder="1" applyProtection="1"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165" fontId="7" fillId="0" borderId="0" xfId="0" applyNumberFormat="1" applyFont="1" applyBorder="1" applyAlignment="1" applyProtection="1">
      <alignment horizontal="center" vertical="center"/>
      <protection hidden="1"/>
    </xf>
    <xf numFmtId="164" fontId="7" fillId="0" borderId="10" xfId="0" applyNumberFormat="1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13" fillId="0" borderId="27" xfId="0" applyFont="1" applyBorder="1" applyProtection="1"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165" fontId="7" fillId="0" borderId="3" xfId="0" applyNumberFormat="1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165" fontId="7" fillId="0" borderId="5" xfId="0" applyNumberFormat="1" applyFont="1" applyBorder="1" applyAlignment="1" applyProtection="1">
      <alignment horizontal="center" vertical="center"/>
      <protection hidden="1"/>
    </xf>
    <xf numFmtId="0" fontId="11" fillId="0" borderId="9" xfId="0" applyFont="1" applyBorder="1" applyProtection="1">
      <protection hidden="1"/>
    </xf>
    <xf numFmtId="0" fontId="21" fillId="0" borderId="19" xfId="0" applyFont="1" applyBorder="1" applyProtection="1">
      <protection hidden="1"/>
    </xf>
    <xf numFmtId="0" fontId="21" fillId="4" borderId="8" xfId="0" applyFont="1" applyFill="1" applyBorder="1" applyAlignment="1" applyProtection="1">
      <alignment horizontal="center" vertical="center"/>
      <protection hidden="1"/>
    </xf>
    <xf numFmtId="165" fontId="22" fillId="0" borderId="8" xfId="0" applyNumberFormat="1" applyFont="1" applyBorder="1" applyAlignment="1" applyProtection="1">
      <alignment horizontal="center" vertical="center"/>
      <protection hidden="1"/>
    </xf>
    <xf numFmtId="164" fontId="21" fillId="0" borderId="20" xfId="0" applyNumberFormat="1" applyFont="1" applyBorder="1" applyAlignment="1" applyProtection="1">
      <alignment horizontal="center" vertical="center"/>
      <protection hidden="1"/>
    </xf>
    <xf numFmtId="0" fontId="15" fillId="0" borderId="21" xfId="0" applyFont="1" applyBorder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23" fillId="0" borderId="0" xfId="0" applyFont="1" applyProtection="1"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3" fillId="0" borderId="1" xfId="0" applyFont="1" applyBorder="1" applyProtection="1">
      <protection hidden="1"/>
    </xf>
    <xf numFmtId="0" fontId="7" fillId="0" borderId="0" xfId="0" applyFont="1" applyFill="1" applyProtection="1">
      <protection hidden="1"/>
    </xf>
    <xf numFmtId="165" fontId="12" fillId="0" borderId="22" xfId="0" applyNumberFormat="1" applyFont="1" applyBorder="1" applyAlignment="1" applyProtection="1">
      <alignment horizontal="center" vertical="center"/>
      <protection hidden="1"/>
    </xf>
    <xf numFmtId="164" fontId="12" fillId="0" borderId="23" xfId="0" applyNumberFormat="1" applyFont="1" applyFill="1" applyBorder="1" applyAlignment="1" applyProtection="1">
      <alignment horizontal="center" vertical="center"/>
      <protection hidden="1"/>
    </xf>
    <xf numFmtId="165" fontId="20" fillId="0" borderId="6" xfId="0" applyNumberFormat="1" applyFont="1" applyBorder="1" applyAlignment="1" applyProtection="1">
      <alignment horizontal="center" vertical="center"/>
      <protection hidden="1"/>
    </xf>
    <xf numFmtId="164" fontId="24" fillId="0" borderId="12" xfId="0" applyNumberFormat="1" applyFont="1" applyBorder="1" applyAlignment="1" applyProtection="1">
      <alignment horizontal="center" vertical="center"/>
      <protection hidden="1"/>
    </xf>
    <xf numFmtId="164" fontId="24" fillId="5" borderId="12" xfId="0" applyNumberFormat="1" applyFont="1" applyFill="1" applyBorder="1" applyAlignment="1" applyProtection="1">
      <alignment horizontal="center" vertical="center"/>
      <protection hidden="1"/>
    </xf>
    <xf numFmtId="164" fontId="15" fillId="2" borderId="0" xfId="0" applyNumberFormat="1" applyFont="1" applyFill="1" applyBorder="1" applyAlignment="1" applyProtection="1">
      <alignment horizontal="center" vertical="center"/>
      <protection locked="0" hidden="1"/>
    </xf>
    <xf numFmtId="164" fontId="12" fillId="0" borderId="0" xfId="0" applyNumberFormat="1" applyFont="1" applyBorder="1" applyAlignment="1" applyProtection="1">
      <alignment horizontal="center" vertical="center"/>
      <protection hidden="1"/>
    </xf>
    <xf numFmtId="164" fontId="15" fillId="2" borderId="7" xfId="0" applyNumberFormat="1" applyFont="1" applyFill="1" applyBorder="1" applyAlignment="1" applyProtection="1">
      <alignment horizontal="center" vertical="center"/>
      <protection locked="0" hidden="1"/>
    </xf>
    <xf numFmtId="164" fontId="15" fillId="2" borderId="3" xfId="0" applyNumberFormat="1" applyFont="1" applyFill="1" applyBorder="1" applyAlignment="1" applyProtection="1">
      <alignment horizontal="center" vertical="center"/>
      <protection locked="0" hidden="1"/>
    </xf>
    <xf numFmtId="164" fontId="15" fillId="2" borderId="5" xfId="0" applyNumberFormat="1" applyFont="1" applyFill="1" applyBorder="1" applyAlignment="1" applyProtection="1">
      <alignment horizontal="center" vertical="center"/>
      <protection locked="0" hidden="1"/>
    </xf>
    <xf numFmtId="164" fontId="23" fillId="0" borderId="2" xfId="0" applyNumberFormat="1" applyFont="1" applyBorder="1" applyAlignment="1" applyProtection="1">
      <alignment horizontal="center" vertical="center"/>
      <protection hidden="1"/>
    </xf>
    <xf numFmtId="166" fontId="15" fillId="3" borderId="14" xfId="0" applyNumberFormat="1" applyFont="1" applyFill="1" applyBorder="1" applyAlignment="1" applyProtection="1">
      <alignment horizontal="center" vertical="center"/>
      <protection locked="0" hidden="1"/>
    </xf>
    <xf numFmtId="166" fontId="15" fillId="3" borderId="28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7" xfId="0" applyFont="1" applyBorder="1" applyProtection="1"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165" fontId="7" fillId="0" borderId="4" xfId="0" applyNumberFormat="1" applyFont="1" applyBorder="1" applyAlignment="1" applyProtection="1">
      <alignment horizontal="center" vertical="center"/>
      <protection hidden="1"/>
    </xf>
    <xf numFmtId="164" fontId="7" fillId="0" borderId="18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166" fontId="12" fillId="0" borderId="10" xfId="0" applyNumberFormat="1" applyFont="1" applyFill="1" applyBorder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horizontal="center" vertical="center"/>
      <protection hidden="1"/>
    </xf>
    <xf numFmtId="0" fontId="13" fillId="6" borderId="15" xfId="0" applyFont="1" applyFill="1" applyBorder="1" applyProtection="1">
      <protection locked="0" hidden="1"/>
    </xf>
    <xf numFmtId="164" fontId="12" fillId="0" borderId="5" xfId="0" applyNumberFormat="1" applyFont="1" applyBorder="1" applyAlignment="1" applyProtection="1">
      <alignment horizontal="center" vertical="center"/>
      <protection hidden="1"/>
    </xf>
    <xf numFmtId="166" fontId="12" fillId="0" borderId="14" xfId="0" applyNumberFormat="1" applyFont="1" applyFill="1" applyBorder="1" applyAlignment="1" applyProtection="1">
      <alignment horizontal="center" vertical="center"/>
      <protection hidden="1"/>
    </xf>
    <xf numFmtId="0" fontId="12" fillId="0" borderId="18" xfId="0" applyFont="1" applyBorder="1" applyAlignment="1" applyProtection="1">
      <alignment horizontal="center" vertical="center"/>
      <protection hidden="1"/>
    </xf>
    <xf numFmtId="164" fontId="12" fillId="0" borderId="7" xfId="0" applyNumberFormat="1" applyFont="1" applyBorder="1" applyAlignment="1" applyProtection="1">
      <alignment horizontal="center" vertical="center"/>
      <protection hidden="1"/>
    </xf>
    <xf numFmtId="166" fontId="12" fillId="0" borderId="16" xfId="0" applyNumberFormat="1" applyFont="1" applyFill="1" applyBorder="1" applyAlignment="1" applyProtection="1">
      <alignment horizontal="center" vertical="center"/>
      <protection hidden="1"/>
    </xf>
    <xf numFmtId="0" fontId="13" fillId="6" borderId="27" xfId="0" applyFont="1" applyFill="1" applyBorder="1" applyProtection="1">
      <protection locked="0" hidden="1"/>
    </xf>
    <xf numFmtId="0" fontId="15" fillId="0" borderId="30" xfId="0" applyFont="1" applyBorder="1" applyProtection="1">
      <protection hidden="1"/>
    </xf>
    <xf numFmtId="0" fontId="15" fillId="0" borderId="31" xfId="0" applyFont="1" applyBorder="1" applyAlignment="1" applyProtection="1">
      <alignment horizontal="center" vertical="center"/>
      <protection hidden="1"/>
    </xf>
    <xf numFmtId="165" fontId="7" fillId="0" borderId="31" xfId="0" applyNumberFormat="1" applyFont="1" applyBorder="1" applyAlignment="1" applyProtection="1">
      <alignment horizontal="center" vertical="center"/>
      <protection hidden="1"/>
    </xf>
    <xf numFmtId="164" fontId="7" fillId="0" borderId="32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164" fontId="27" fillId="2" borderId="0" xfId="0" applyNumberFormat="1" applyFont="1" applyFill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164" fontId="30" fillId="0" borderId="10" xfId="0" applyNumberFormat="1" applyFont="1" applyFill="1" applyBorder="1" applyAlignment="1" applyProtection="1">
      <alignment horizontal="center" vertical="center"/>
      <protection hidden="1"/>
    </xf>
    <xf numFmtId="0" fontId="0" fillId="0" borderId="9" xfId="0" applyFont="1" applyBorder="1" applyProtection="1">
      <protection hidden="1"/>
    </xf>
    <xf numFmtId="164" fontId="31" fillId="0" borderId="0" xfId="0" applyNumberFormat="1" applyFont="1" applyBorder="1" applyAlignment="1" applyProtection="1">
      <alignment horizontal="center" vertical="center"/>
      <protection hidden="1"/>
    </xf>
    <xf numFmtId="166" fontId="31" fillId="0" borderId="10" xfId="0" applyNumberFormat="1" applyFont="1" applyFill="1" applyBorder="1" applyAlignment="1" applyProtection="1">
      <alignment horizontal="center" vertical="center"/>
      <protection hidden="1"/>
    </xf>
    <xf numFmtId="165" fontId="0" fillId="0" borderId="0" xfId="0" applyNumberFormat="1" applyFont="1" applyBorder="1" applyAlignment="1" applyProtection="1">
      <alignment horizontal="center" vertical="center"/>
      <protection hidden="1"/>
    </xf>
    <xf numFmtId="166" fontId="27" fillId="3" borderId="10" xfId="0" applyNumberFormat="1" applyFont="1" applyFill="1" applyBorder="1" applyAlignment="1" applyProtection="1">
      <alignment horizontal="center" vertical="center"/>
      <protection locked="0" hidden="1"/>
    </xf>
    <xf numFmtId="164" fontId="12" fillId="0" borderId="3" xfId="0" applyNumberFormat="1" applyFont="1" applyBorder="1" applyAlignment="1" applyProtection="1">
      <alignment horizontal="center" vertical="center"/>
      <protection hidden="1"/>
    </xf>
    <xf numFmtId="166" fontId="12" fillId="0" borderId="28" xfId="0" applyNumberFormat="1" applyFont="1" applyFill="1" applyBorder="1" applyAlignment="1" applyProtection="1">
      <alignment horizontal="center" vertical="center"/>
      <protection hidden="1"/>
    </xf>
    <xf numFmtId="165" fontId="1" fillId="0" borderId="0" xfId="0" applyNumberFormat="1" applyFont="1" applyBorder="1" applyAlignment="1" applyProtection="1">
      <alignment horizontal="center" vertical="center"/>
      <protection hidden="1"/>
    </xf>
    <xf numFmtId="166" fontId="15" fillId="3" borderId="10" xfId="0" applyNumberFormat="1" applyFont="1" applyFill="1" applyBorder="1" applyAlignment="1" applyProtection="1">
      <alignment horizontal="center" vertical="center"/>
      <protection locked="0" hidden="1"/>
    </xf>
    <xf numFmtId="165" fontId="1" fillId="0" borderId="5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left"/>
      <protection hidden="1"/>
    </xf>
    <xf numFmtId="0" fontId="23" fillId="0" borderId="0" xfId="0" applyFont="1" applyFill="1" applyBorder="1" applyAlignment="1" applyProtection="1">
      <protection hidden="1"/>
    </xf>
    <xf numFmtId="0" fontId="23" fillId="0" borderId="0" xfId="0" applyFont="1" applyFill="1" applyBorder="1" applyAlignment="1" applyProtection="1">
      <alignment wrapText="1"/>
      <protection hidden="1"/>
    </xf>
    <xf numFmtId="0" fontId="23" fillId="0" borderId="0" xfId="0" applyFont="1" applyBorder="1" applyProtection="1">
      <protection hidden="1"/>
    </xf>
    <xf numFmtId="0" fontId="25" fillId="0" borderId="0" xfId="0" applyFont="1" applyBorder="1" applyAlignment="1" applyProtection="1">
      <protection hidden="1"/>
    </xf>
    <xf numFmtId="164" fontId="13" fillId="0" borderId="0" xfId="0" applyNumberFormat="1" applyFont="1" applyBorder="1" applyAlignment="1" applyProtection="1">
      <alignment horizontal="center" vertical="center"/>
      <protection hidden="1"/>
    </xf>
    <xf numFmtId="0" fontId="13" fillId="6" borderId="13" xfId="0" applyFont="1" applyFill="1" applyBorder="1" applyProtection="1">
      <protection locked="0" hidden="1"/>
    </xf>
    <xf numFmtId="0" fontId="23" fillId="0" borderId="29" xfId="0" applyFont="1" applyBorder="1" applyAlignment="1" applyProtection="1">
      <alignment horizontal="left"/>
      <protection hidden="1"/>
    </xf>
    <xf numFmtId="0" fontId="25" fillId="0" borderId="0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23" fillId="2" borderId="0" xfId="0" applyFont="1" applyFill="1" applyBorder="1" applyAlignment="1" applyProtection="1">
      <alignment horizontal="left" wrapText="1"/>
      <protection hidden="1"/>
    </xf>
    <xf numFmtId="0" fontId="23" fillId="3" borderId="0" xfId="0" applyFont="1" applyFill="1" applyBorder="1" applyAlignment="1" applyProtection="1">
      <alignment horizontal="left"/>
      <protection hidden="1"/>
    </xf>
    <xf numFmtId="0" fontId="23" fillId="6" borderId="0" xfId="0" applyFont="1" applyFill="1" applyBorder="1" applyAlignment="1" applyProtection="1">
      <alignment horizontal="left"/>
      <protection hidden="1"/>
    </xf>
    <xf numFmtId="0" fontId="23" fillId="4" borderId="0" xfId="0" applyFont="1" applyFill="1" applyBorder="1" applyAlignment="1" applyProtection="1">
      <alignment horizontal="left"/>
      <protection hidden="1"/>
    </xf>
    <xf numFmtId="0" fontId="28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</cellXfs>
  <cellStyles count="217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30" builtinId="9" hidden="1"/>
    <cellStyle name="Besuchter Hyperlink" xfId="132" builtinId="9" hidden="1"/>
    <cellStyle name="Besuchter Hyperlink" xfId="134" builtinId="9" hidden="1"/>
    <cellStyle name="Besuchter Hyperlink" xfId="136" builtinId="9" hidden="1"/>
    <cellStyle name="Besuchter Hyperlink" xfId="138" builtinId="9" hidden="1"/>
    <cellStyle name="Besuchter Hyperlink" xfId="140" builtinId="9" hidden="1"/>
    <cellStyle name="Besuchter Hyperlink" xfId="142" builtinId="9" hidden="1"/>
    <cellStyle name="Besuchter Hyperlink" xfId="144" builtinId="9" hidden="1"/>
    <cellStyle name="Besuchter Hyperlink" xfId="146" builtinId="9" hidden="1"/>
    <cellStyle name="Besuchter Hyperlink" xfId="148" builtinId="9" hidden="1"/>
    <cellStyle name="Besuchter Hyperlink" xfId="150" builtinId="9" hidden="1"/>
    <cellStyle name="Besuchter Hyperlink" xfId="152" builtinId="9" hidden="1"/>
    <cellStyle name="Besuchter Hyperlink" xfId="154" builtinId="9" hidden="1"/>
    <cellStyle name="Besuchter Hyperlink" xfId="156" builtinId="9" hidden="1"/>
    <cellStyle name="Besuchter Hyperlink" xfId="158" builtinId="9" hidden="1"/>
    <cellStyle name="Besuchter Hyperlink" xfId="160" builtinId="9" hidden="1"/>
    <cellStyle name="Besuchter Hyperlink" xfId="162" builtinId="9" hidden="1"/>
    <cellStyle name="Besuchter Hyperlink" xfId="164" builtinId="9" hidden="1"/>
    <cellStyle name="Besuchter Hyperlink" xfId="166" builtinId="9" hidden="1"/>
    <cellStyle name="Besuchter Hyperlink" xfId="168" builtinId="9" hidden="1"/>
    <cellStyle name="Besuchter Hyperlink" xfId="170" builtinId="9" hidden="1"/>
    <cellStyle name="Besuchter Hyperlink" xfId="172" builtinId="9" hidden="1"/>
    <cellStyle name="Besuchter Hyperlink" xfId="174" builtinId="9" hidden="1"/>
    <cellStyle name="Besuchter Hyperlink" xfId="176" builtinId="9" hidden="1"/>
    <cellStyle name="Besuchter Hyperlink" xfId="178" builtinId="9" hidden="1"/>
    <cellStyle name="Besuchter Hyperlink" xfId="180" builtinId="9" hidden="1"/>
    <cellStyle name="Besuchter Hyperlink" xfId="182" builtinId="9" hidden="1"/>
    <cellStyle name="Besuchter Hyperlink" xfId="184" builtinId="9" hidden="1"/>
    <cellStyle name="Besuchter Hyperlink" xfId="186" builtinId="9" hidden="1"/>
    <cellStyle name="Besuchter Hyperlink" xfId="188" builtinId="9" hidden="1"/>
    <cellStyle name="Besuchter Hyperlink" xfId="190" builtinId="9" hidden="1"/>
    <cellStyle name="Besuchter Hyperlink" xfId="192" builtinId="9" hidden="1"/>
    <cellStyle name="Besuchter Hyperlink" xfId="194" builtinId="9" hidden="1"/>
    <cellStyle name="Besuchter Hyperlink" xfId="196" builtinId="9" hidden="1"/>
    <cellStyle name="Besuchter Hyperlink" xfId="198" builtinId="9" hidden="1"/>
    <cellStyle name="Besuchter Hyperlink" xfId="200" builtinId="9" hidden="1"/>
    <cellStyle name="Besuchter Hyperlink" xfId="202" builtinId="9" hidden="1"/>
    <cellStyle name="Besuchter Hyperlink" xfId="204" builtinId="9" hidden="1"/>
    <cellStyle name="Besuchter Hyperlink" xfId="206" builtinId="9" hidden="1"/>
    <cellStyle name="Besuchter Hyperlink" xfId="208" builtinId="9" hidden="1"/>
    <cellStyle name="Besuchter Hyperlink" xfId="210" builtinId="9" hidden="1"/>
    <cellStyle name="Besuchter Hyperlink" xfId="212" builtinId="9" hidden="1"/>
    <cellStyle name="Besuchter Hyperlink" xfId="214" builtinId="9" hidden="1"/>
    <cellStyle name="Besuchter Hyperlink" xfId="2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C18" sqref="C18"/>
    </sheetView>
  </sheetViews>
  <sheetFormatPr baseColWidth="10" defaultColWidth="47.28515625" defaultRowHeight="15.75" x14ac:dyDescent="0.25"/>
  <cols>
    <col min="1" max="1" width="72" style="4" customWidth="1"/>
    <col min="2" max="2" width="16.42578125" style="36" customWidth="1"/>
    <col min="3" max="4" width="16.42578125" style="37" customWidth="1"/>
    <col min="5" max="5" width="22.85546875" style="36" customWidth="1"/>
    <col min="6" max="6" width="63.85546875" style="4" customWidth="1"/>
    <col min="7" max="16384" width="47.28515625" style="4"/>
  </cols>
  <sheetData>
    <row r="1" spans="1:6" x14ac:dyDescent="0.25">
      <c r="A1" s="77" t="s">
        <v>23</v>
      </c>
      <c r="B1" s="100" t="s">
        <v>24</v>
      </c>
      <c r="C1" s="101"/>
      <c r="D1" s="101"/>
      <c r="E1" s="101"/>
      <c r="F1" s="75"/>
    </row>
    <row r="2" spans="1:6" ht="15.95" x14ac:dyDescent="0.2">
      <c r="A2" s="77"/>
      <c r="B2" s="78"/>
      <c r="C2" s="76"/>
      <c r="D2" s="76"/>
      <c r="E2" s="76"/>
      <c r="F2" s="75"/>
    </row>
    <row r="3" spans="1:6" ht="23.25" x14ac:dyDescent="0.35">
      <c r="A3" s="106" t="s">
        <v>51</v>
      </c>
      <c r="B3" s="106"/>
      <c r="C3" s="106"/>
      <c r="D3" s="106"/>
      <c r="E3" s="106"/>
      <c r="F3" s="75"/>
    </row>
    <row r="4" spans="1:6" ht="24" x14ac:dyDescent="0.3">
      <c r="A4" s="107" t="s">
        <v>48</v>
      </c>
      <c r="B4" s="107"/>
      <c r="C4" s="107"/>
      <c r="D4" s="107"/>
      <c r="E4" s="107"/>
      <c r="F4" s="75"/>
    </row>
    <row r="5" spans="1:6" x14ac:dyDescent="0.25">
      <c r="A5" s="1"/>
      <c r="B5" s="2"/>
      <c r="C5" s="3"/>
      <c r="D5" s="3"/>
      <c r="E5" s="2"/>
    </row>
    <row r="6" spans="1:6" ht="21" x14ac:dyDescent="0.35">
      <c r="A6" s="108" t="s">
        <v>52</v>
      </c>
      <c r="B6" s="108"/>
      <c r="C6" s="108"/>
      <c r="D6" s="108"/>
      <c r="E6" s="108"/>
      <c r="F6" s="91"/>
    </row>
    <row r="7" spans="1:6" ht="18.95" customHeight="1" x14ac:dyDescent="0.3">
      <c r="A7" s="103" t="s">
        <v>53</v>
      </c>
      <c r="B7" s="103"/>
      <c r="C7" s="103"/>
      <c r="D7" s="103"/>
      <c r="E7" s="103"/>
      <c r="F7" s="92"/>
    </row>
    <row r="8" spans="1:6" ht="36.950000000000003" customHeight="1" x14ac:dyDescent="0.3">
      <c r="A8" s="102" t="s">
        <v>54</v>
      </c>
      <c r="B8" s="102"/>
      <c r="C8" s="102"/>
      <c r="D8" s="102"/>
      <c r="E8" s="102"/>
      <c r="F8" s="93"/>
    </row>
    <row r="9" spans="1:6" ht="18.75" x14ac:dyDescent="0.3">
      <c r="A9" s="104" t="s">
        <v>49</v>
      </c>
      <c r="B9" s="104"/>
      <c r="C9" s="104"/>
      <c r="D9" s="104"/>
      <c r="E9" s="104"/>
      <c r="F9" s="92"/>
    </row>
    <row r="10" spans="1:6" ht="18.95" customHeight="1" x14ac:dyDescent="0.3">
      <c r="A10" s="105" t="s">
        <v>55</v>
      </c>
      <c r="B10" s="105"/>
      <c r="C10" s="105"/>
      <c r="D10" s="105"/>
      <c r="E10" s="105"/>
      <c r="F10" s="92"/>
    </row>
    <row r="11" spans="1:6" ht="20.100000000000001" customHeight="1" thickBot="1" x14ac:dyDescent="0.35">
      <c r="A11" s="98" t="s">
        <v>56</v>
      </c>
      <c r="B11" s="98"/>
      <c r="C11" s="98"/>
      <c r="D11" s="98"/>
      <c r="E11" s="98"/>
      <c r="F11" s="92"/>
    </row>
    <row r="12" spans="1:6" ht="19.5" thickTop="1" x14ac:dyDescent="0.3">
      <c r="A12" s="94"/>
      <c r="B12" s="94"/>
      <c r="C12" s="94"/>
      <c r="D12" s="94"/>
      <c r="E12" s="94"/>
      <c r="F12" s="94"/>
    </row>
    <row r="13" spans="1:6" ht="18.75" x14ac:dyDescent="0.3">
      <c r="A13" s="99" t="s">
        <v>15</v>
      </c>
      <c r="B13" s="99"/>
      <c r="C13" s="99"/>
      <c r="D13" s="99"/>
      <c r="E13" s="99"/>
      <c r="F13" s="95"/>
    </row>
    <row r="14" spans="1:6" ht="17.100000000000001" thickBot="1" x14ac:dyDescent="0.25">
      <c r="A14" s="1"/>
      <c r="B14" s="2"/>
      <c r="C14" s="3"/>
      <c r="D14" s="3"/>
      <c r="E14" s="2"/>
    </row>
    <row r="15" spans="1:6" ht="22.5" thickTop="1" thickBot="1" x14ac:dyDescent="0.4">
      <c r="A15" s="5" t="s">
        <v>22</v>
      </c>
      <c r="B15" s="6" t="s">
        <v>3</v>
      </c>
      <c r="C15" s="7" t="s">
        <v>4</v>
      </c>
      <c r="D15" s="7" t="s">
        <v>21</v>
      </c>
      <c r="E15" s="8" t="s">
        <v>8</v>
      </c>
    </row>
    <row r="16" spans="1:6" ht="18" thickTop="1" thickBot="1" x14ac:dyDescent="0.25">
      <c r="A16" s="9"/>
      <c r="B16" s="10"/>
      <c r="C16" s="11"/>
      <c r="D16" s="11"/>
      <c r="E16" s="12"/>
    </row>
    <row r="17" spans="1:5" ht="18.95" x14ac:dyDescent="0.25">
      <c r="A17" s="13" t="s">
        <v>25</v>
      </c>
      <c r="B17" s="14">
        <f>SUM(B18:B24)</f>
        <v>0</v>
      </c>
      <c r="C17" s="15">
        <f>IF(OR(B17=0,SUM(D18:D24)=0),0,SUM(D18:D24)/(SUMIFS(B18:B23,E18:E23,1,C18:C23,"&lt;&gt;100")+SUMIFS(B24:B24,D24:D24,"&lt;&gt;0")))</f>
        <v>0</v>
      </c>
      <c r="D17" s="15"/>
      <c r="E17" s="45">
        <f>ROUNDDOWN(C17,1)</f>
        <v>0</v>
      </c>
    </row>
    <row r="18" spans="1:5" x14ac:dyDescent="0.25">
      <c r="A18" s="16" t="s">
        <v>45</v>
      </c>
      <c r="B18" s="17">
        <f>IF(E18,7,0)</f>
        <v>0</v>
      </c>
      <c r="C18" s="47"/>
      <c r="D18" s="48">
        <f t="shared" ref="D18:D23" si="0">IF(OR(E18=0,C18=100),0,B18*C18)</f>
        <v>0</v>
      </c>
      <c r="E18" s="60">
        <f t="shared" ref="E18:E23" si="1">IF(OR(C18=1,C18=1.3,C18=1.7,C18=2,C18=2.3,C18=2.7,C18=3,C18=3.3,C18=3.7,C18=4,C18=100),1,0)</f>
        <v>0</v>
      </c>
    </row>
    <row r="19" spans="1:5" x14ac:dyDescent="0.25">
      <c r="A19" s="16" t="s">
        <v>44</v>
      </c>
      <c r="B19" s="17">
        <f>IF(E19,7,0)</f>
        <v>0</v>
      </c>
      <c r="C19" s="47"/>
      <c r="D19" s="48">
        <f t="shared" si="0"/>
        <v>0</v>
      </c>
      <c r="E19" s="60">
        <f t="shared" si="1"/>
        <v>0</v>
      </c>
    </row>
    <row r="20" spans="1:5" x14ac:dyDescent="0.25">
      <c r="A20" s="16" t="s">
        <v>43</v>
      </c>
      <c r="B20" s="17">
        <f>IF(E20,7,0)</f>
        <v>0</v>
      </c>
      <c r="C20" s="47"/>
      <c r="D20" s="48">
        <f t="shared" si="0"/>
        <v>0</v>
      </c>
      <c r="E20" s="60">
        <f t="shared" si="1"/>
        <v>0</v>
      </c>
    </row>
    <row r="21" spans="1:5" ht="15.95" x14ac:dyDescent="0.2">
      <c r="A21" s="16" t="s">
        <v>27</v>
      </c>
      <c r="B21" s="17">
        <f>IF(E21,6,0)</f>
        <v>0</v>
      </c>
      <c r="C21" s="47"/>
      <c r="D21" s="48">
        <f t="shared" si="0"/>
        <v>0</v>
      </c>
      <c r="E21" s="60">
        <f t="shared" si="1"/>
        <v>0</v>
      </c>
    </row>
    <row r="22" spans="1:5" ht="15.95" x14ac:dyDescent="0.2">
      <c r="A22" s="16" t="s">
        <v>16</v>
      </c>
      <c r="B22" s="17">
        <f>IF(E22,5,0)</f>
        <v>0</v>
      </c>
      <c r="C22" s="47"/>
      <c r="D22" s="48">
        <f t="shared" si="0"/>
        <v>0</v>
      </c>
      <c r="E22" s="60">
        <f t="shared" si="1"/>
        <v>0</v>
      </c>
    </row>
    <row r="23" spans="1:5" ht="15.95" x14ac:dyDescent="0.2">
      <c r="A23" s="16" t="s">
        <v>28</v>
      </c>
      <c r="B23" s="17">
        <f>IF(E23,7,0)</f>
        <v>0</v>
      </c>
      <c r="C23" s="47"/>
      <c r="D23" s="48">
        <f t="shared" si="0"/>
        <v>0</v>
      </c>
      <c r="E23" s="60">
        <f t="shared" si="1"/>
        <v>0</v>
      </c>
    </row>
    <row r="24" spans="1:5" ht="15.95" x14ac:dyDescent="0.2">
      <c r="A24" s="16" t="s">
        <v>26</v>
      </c>
      <c r="B24" s="79">
        <f>SUM(B25:B26)</f>
        <v>0</v>
      </c>
      <c r="C24" s="96">
        <f>ROUNDDOWN(IF(OR(B24=0,SUM(D25)=0),0,D25/B25),1)</f>
        <v>0</v>
      </c>
      <c r="D24" s="48">
        <f t="shared" ref="D24:D25" si="2">IF(OR(E24=0,C24=100),0,B24*C24)</f>
        <v>0</v>
      </c>
      <c r="E24" s="80">
        <f>ROUNDDOWN(C24,1)</f>
        <v>0</v>
      </c>
    </row>
    <row r="25" spans="1:5" ht="15.95" customHeight="1" x14ac:dyDescent="0.2">
      <c r="A25" s="81" t="s">
        <v>26</v>
      </c>
      <c r="B25" s="73">
        <f>IF(E25, 5, 0)</f>
        <v>0</v>
      </c>
      <c r="C25" s="74"/>
      <c r="D25" s="82">
        <f t="shared" si="2"/>
        <v>0</v>
      </c>
      <c r="E25" s="83">
        <f t="shared" ref="E25" si="3">IF(OR(C25=1,C25=1.3,C25=1.7,C25=2,C25=2.3,C25=2.7,C25=3,C25=3.3,C25=3.7,C25=4,C25=100),1,0)</f>
        <v>0</v>
      </c>
    </row>
    <row r="26" spans="1:5" ht="15.95" customHeight="1" thickBot="1" x14ac:dyDescent="0.25">
      <c r="A26" s="81" t="s">
        <v>11</v>
      </c>
      <c r="B26" s="73">
        <f>IF(E26, 3, 0)</f>
        <v>0</v>
      </c>
      <c r="C26" s="84" t="s">
        <v>7</v>
      </c>
      <c r="D26" s="84"/>
      <c r="E26" s="85">
        <v>0</v>
      </c>
    </row>
    <row r="27" spans="1:5" ht="17.100000000000001" thickBot="1" x14ac:dyDescent="0.25">
      <c r="A27" s="55"/>
      <c r="B27" s="56"/>
      <c r="C27" s="57"/>
      <c r="D27" s="57"/>
      <c r="E27" s="58"/>
    </row>
    <row r="28" spans="1:5" ht="18.95" x14ac:dyDescent="0.25">
      <c r="A28" s="13" t="s">
        <v>29</v>
      </c>
      <c r="B28" s="14">
        <f>SUM(B29:B33)</f>
        <v>0</v>
      </c>
      <c r="C28" s="15">
        <f>IF(OR(B28=0,SUM(D29:D33)=0),0,SUM(D29:D33)/SUMIFS(B29:B33,E29:E33,1,C29:C33,"&lt;&gt;100"))</f>
        <v>0</v>
      </c>
      <c r="D28" s="15"/>
      <c r="E28" s="45">
        <f>ROUNDDOWN(C28,1)</f>
        <v>0</v>
      </c>
    </row>
    <row r="29" spans="1:5" ht="15.95" x14ac:dyDescent="0.2">
      <c r="A29" s="25" t="s">
        <v>30</v>
      </c>
      <c r="B29" s="26">
        <f>IF(E29, 10, 0)</f>
        <v>0</v>
      </c>
      <c r="C29" s="50"/>
      <c r="D29" s="48">
        <f t="shared" ref="D29:D30" si="4">IF(OR(E29=0,C29=100),0,B29*C29)</f>
        <v>0</v>
      </c>
      <c r="E29" s="60">
        <f t="shared" ref="E29:E30" si="5">IF(OR(C29=1,C29=1.3,C29=1.7,C29=2,C29=2.3,C29=2.7,C29=3,C29=3.3,C29=3.7,C29=4,C29=100),1,0)</f>
        <v>0</v>
      </c>
    </row>
    <row r="30" spans="1:5" ht="15.95" x14ac:dyDescent="0.2">
      <c r="A30" s="16" t="s">
        <v>31</v>
      </c>
      <c r="B30" s="21">
        <f>IF(E30, 5, 0)</f>
        <v>0</v>
      </c>
      <c r="C30" s="47"/>
      <c r="D30" s="48">
        <f t="shared" si="4"/>
        <v>0</v>
      </c>
      <c r="E30" s="60">
        <f t="shared" si="5"/>
        <v>0</v>
      </c>
    </row>
    <row r="31" spans="1:5" ht="15.95" x14ac:dyDescent="0.2">
      <c r="A31" s="16" t="s">
        <v>33</v>
      </c>
      <c r="B31" s="21">
        <f>IF(E31, 9, 0)</f>
        <v>0</v>
      </c>
      <c r="C31" s="47"/>
      <c r="D31" s="48">
        <f t="shared" ref="D31:D33" si="6">IF(OR(E31=0,C31=100),0,B31*C31)</f>
        <v>0</v>
      </c>
      <c r="E31" s="60">
        <f t="shared" ref="E31:E33" si="7">IF(OR(C31=1,C31=1.3,C31=1.7,C31=2,C31=2.3,C31=2.7,C31=3,C31=3.3,C31=3.7,C31=4,C31=100),1,0)</f>
        <v>0</v>
      </c>
    </row>
    <row r="32" spans="1:5" ht="15.95" x14ac:dyDescent="0.2">
      <c r="A32" s="16" t="s">
        <v>32</v>
      </c>
      <c r="B32" s="21">
        <f>IF(E32, 9, 0)</f>
        <v>0</v>
      </c>
      <c r="C32" s="47"/>
      <c r="D32" s="48">
        <f t="shared" si="6"/>
        <v>0</v>
      </c>
      <c r="E32" s="60">
        <f t="shared" si="7"/>
        <v>0</v>
      </c>
    </row>
    <row r="33" spans="1:6" ht="17.100000000000001" thickBot="1" x14ac:dyDescent="0.25">
      <c r="A33" s="16" t="s">
        <v>0</v>
      </c>
      <c r="B33" s="21">
        <f t="shared" ref="B33" si="8">IF(E33, 5, 0)</f>
        <v>0</v>
      </c>
      <c r="C33" s="47"/>
      <c r="D33" s="48">
        <f t="shared" si="6"/>
        <v>0</v>
      </c>
      <c r="E33" s="60">
        <f t="shared" si="7"/>
        <v>0</v>
      </c>
    </row>
    <row r="34" spans="1:6" ht="17.100000000000001" thickBot="1" x14ac:dyDescent="0.25">
      <c r="A34" s="55"/>
      <c r="B34" s="56"/>
      <c r="C34" s="57"/>
      <c r="D34" s="57"/>
      <c r="E34" s="65"/>
      <c r="F34" s="18"/>
    </row>
    <row r="35" spans="1:6" ht="18.95" x14ac:dyDescent="0.25">
      <c r="A35" s="13" t="s">
        <v>34</v>
      </c>
      <c r="B35" s="14">
        <f>SUM(B36:B39)</f>
        <v>0</v>
      </c>
      <c r="C35" s="15">
        <f>IF(OR(B35=0,SUM(D36:D39)=0),0,SUM(D36:D39)/SUMIFS(B36:B39,E36:E39,1,C36:C39,"&lt;&gt;100"))</f>
        <v>0</v>
      </c>
      <c r="D35" s="15"/>
      <c r="E35" s="45">
        <f>ROUNDDOWN(C35,1)</f>
        <v>0</v>
      </c>
    </row>
    <row r="36" spans="1:6" ht="15.95" x14ac:dyDescent="0.2">
      <c r="A36" s="25" t="s">
        <v>41</v>
      </c>
      <c r="B36" s="26">
        <f>IF(E36, 7, 0)</f>
        <v>0</v>
      </c>
      <c r="C36" s="50"/>
      <c r="D36" s="48">
        <f t="shared" ref="D36" si="9">IF(OR(E36=0,C36=100),0,B36*C36)</f>
        <v>0</v>
      </c>
      <c r="E36" s="60">
        <f t="shared" ref="E36" si="10">IF(OR(C36=1,C36=1.3,C36=1.7,C36=2,C36=2.3,C36=2.7,C36=3,C36=3.3,C36=3.7,C36=4,C36=100),1,0)</f>
        <v>0</v>
      </c>
    </row>
    <row r="37" spans="1:6" ht="15.95" x14ac:dyDescent="0.2">
      <c r="A37" s="16" t="s">
        <v>42</v>
      </c>
      <c r="B37" s="21">
        <f t="shared" ref="B37" si="11">IF(E37, 7, 0)</f>
        <v>0</v>
      </c>
      <c r="C37" s="47"/>
      <c r="D37" s="48">
        <f t="shared" ref="D37:D38" si="12">IF(OR(E37=0,C37=100),0,B37*C37)</f>
        <v>0</v>
      </c>
      <c r="E37" s="60">
        <f t="shared" ref="E37:E38" si="13">IF(OR(C37=1,C37=1.3,C37=1.7,C37=2,C37=2.3,C37=2.7,C37=3,C37=3.3,C37=3.7,C37=4,C37=100),1,0)</f>
        <v>0</v>
      </c>
    </row>
    <row r="38" spans="1:6" ht="15.95" x14ac:dyDescent="0.2">
      <c r="A38" s="16" t="s">
        <v>1</v>
      </c>
      <c r="B38" s="21">
        <f>IF(E38, 5, 0)</f>
        <v>0</v>
      </c>
      <c r="C38" s="47"/>
      <c r="D38" s="48">
        <f t="shared" si="12"/>
        <v>0</v>
      </c>
      <c r="E38" s="60">
        <f t="shared" si="13"/>
        <v>0</v>
      </c>
    </row>
    <row r="39" spans="1:6" ht="16.5" thickBot="1" x14ac:dyDescent="0.3">
      <c r="A39" s="19" t="s">
        <v>17</v>
      </c>
      <c r="B39" s="28">
        <f>IF(E39, 7, 0)</f>
        <v>0</v>
      </c>
      <c r="C39" s="51"/>
      <c r="D39" s="63">
        <f>IF(OR(E39=0,C39=100),0,B39*C39)</f>
        <v>0</v>
      </c>
      <c r="E39" s="64">
        <f>IF(OR(C39=1,C39=1.3,C39=1.7,C39=2,C39=2.3,C39=2.7,C39=3,C39=3.3,C39=3.7,C39=4,C39=100),1,0)</f>
        <v>0</v>
      </c>
    </row>
    <row r="40" spans="1:6" ht="17.100000000000001" thickBot="1" x14ac:dyDescent="0.25">
      <c r="A40" s="20"/>
      <c r="B40" s="21"/>
      <c r="C40" s="22"/>
      <c r="D40" s="22"/>
      <c r="E40" s="23"/>
      <c r="F40" s="18"/>
    </row>
    <row r="41" spans="1:6" ht="18.95" x14ac:dyDescent="0.25">
      <c r="A41" s="13" t="s">
        <v>35</v>
      </c>
      <c r="B41" s="14">
        <f>SUM(B42:B44)</f>
        <v>0</v>
      </c>
      <c r="C41" s="15">
        <f>IF(OR(B41=0,SUM(D42:D44)=0),0,SUM(D42:D44)/SUMIFS(B42:B44,E42:E44,1,C42:C44,"&lt;&gt;100"))</f>
        <v>0</v>
      </c>
      <c r="D41" s="15"/>
      <c r="E41" s="45">
        <f>ROUNDDOWN(C41,1)</f>
        <v>0</v>
      </c>
      <c r="F41" s="18"/>
    </row>
    <row r="42" spans="1:6" ht="15.95" x14ac:dyDescent="0.2">
      <c r="A42" s="25" t="s">
        <v>20</v>
      </c>
      <c r="B42" s="26">
        <f>IF(E42, 6, 0)</f>
        <v>0</v>
      </c>
      <c r="C42" s="50"/>
      <c r="D42" s="86">
        <f t="shared" ref="D42:D43" si="14">IF(OR(E42=0,C42=100),0,B42*C42)</f>
        <v>0</v>
      </c>
      <c r="E42" s="87">
        <f t="shared" ref="E42:E43" si="15">IF(OR(C42=1,C42=1.3,C42=1.7,C42=2,C42=2.3,C42=2.7,C42=3,C42=3.3,C42=3.7,C42=4,C42=100),1,0)</f>
        <v>0</v>
      </c>
      <c r="F42" s="18"/>
    </row>
    <row r="43" spans="1:6" ht="15.95" x14ac:dyDescent="0.2">
      <c r="A43" s="16" t="s">
        <v>19</v>
      </c>
      <c r="B43" s="21">
        <f>IF(E43, 6, 0)</f>
        <v>0</v>
      </c>
      <c r="C43" s="47"/>
      <c r="D43" s="48">
        <f t="shared" si="14"/>
        <v>0</v>
      </c>
      <c r="E43" s="60">
        <f t="shared" si="15"/>
        <v>0</v>
      </c>
      <c r="F43" s="18"/>
    </row>
    <row r="44" spans="1:6" ht="17.100000000000001" thickBot="1" x14ac:dyDescent="0.25">
      <c r="A44" s="19" t="s">
        <v>18</v>
      </c>
      <c r="B44" s="28">
        <f>IF(E44, 6, 0)</f>
        <v>0</v>
      </c>
      <c r="C44" s="51"/>
      <c r="D44" s="63">
        <f>IF(OR(E44=0,C44=100),0,B44*C44)</f>
        <v>0</v>
      </c>
      <c r="E44" s="64">
        <f>IF(OR(C44=1,C44=1.3,C44=1.7,C44=2,C44=2.3,C44=2.7,C44=3,C44=3.3,C44=3.7,C44=4,C44=100),1,0)</f>
        <v>0</v>
      </c>
      <c r="F44" s="18"/>
    </row>
    <row r="45" spans="1:6" ht="17.100000000000001" thickBot="1" x14ac:dyDescent="0.25">
      <c r="A45" s="20"/>
      <c r="B45" s="21"/>
      <c r="C45" s="22"/>
      <c r="D45" s="22"/>
      <c r="E45" s="23"/>
    </row>
    <row r="46" spans="1:6" ht="18.75" x14ac:dyDescent="0.3">
      <c r="A46" s="13" t="s">
        <v>46</v>
      </c>
      <c r="B46" s="14">
        <f>SUM(B47:B48)</f>
        <v>0</v>
      </c>
      <c r="C46" s="15">
        <f>IF(OR(B46=0,SUM(D47:D48)=0),0,SUM(D47:D48)/SUMIFS(B47:B48,E47:E48,1,C47:C48,"&lt;&gt;100"))</f>
        <v>0</v>
      </c>
      <c r="D46" s="15"/>
      <c r="E46" s="45">
        <f>ROUNDDOWN(C46,1)</f>
        <v>0</v>
      </c>
    </row>
    <row r="47" spans="1:6" ht="15.95" x14ac:dyDescent="0.2">
      <c r="A47" s="68" t="s">
        <v>57</v>
      </c>
      <c r="B47" s="26">
        <f>IF(E47, 5, 0)</f>
        <v>0</v>
      </c>
      <c r="C47" s="50"/>
      <c r="D47" s="86">
        <f>IF(OR(E47=0,C47=100),0,B47*C47)</f>
        <v>0</v>
      </c>
      <c r="E47" s="87">
        <f>IF(OR(C47=1,C47=1.3,C47=1.7,C47=2,C47=2.3,C47=2.7,C47=3,C47=3.3,C47=3.7,C47=4,C47=100),1,0)</f>
        <v>0</v>
      </c>
    </row>
    <row r="48" spans="1:6" ht="17.100000000000001" thickBot="1" x14ac:dyDescent="0.25">
      <c r="A48" s="97" t="s">
        <v>58</v>
      </c>
      <c r="B48" s="28">
        <f>IF(E48, 5, 0)</f>
        <v>0</v>
      </c>
      <c r="C48" s="51"/>
      <c r="D48" s="63">
        <f>IF(OR(E48=0,C48=100),0,B48*C48)</f>
        <v>0</v>
      </c>
      <c r="E48" s="64">
        <f>IF(OR(C48=1,C48=1.3,C48=1.7,C48=2,C48=2.3,C48=2.7,C48=3,C48=3.3,C48=3.7,C48=4,C48=100),1,0)</f>
        <v>0</v>
      </c>
    </row>
    <row r="49" spans="1:7" ht="17.100000000000001" thickBot="1" x14ac:dyDescent="0.25">
      <c r="A49" s="20"/>
      <c r="B49" s="21"/>
      <c r="C49" s="22"/>
      <c r="D49" s="22"/>
      <c r="E49" s="23"/>
    </row>
    <row r="50" spans="1:7" ht="18.95" x14ac:dyDescent="0.25">
      <c r="A50" s="13" t="s">
        <v>36</v>
      </c>
      <c r="B50" s="14">
        <f>SUM(B51:B52)</f>
        <v>0</v>
      </c>
      <c r="C50" s="15"/>
      <c r="D50" s="15"/>
      <c r="E50" s="45"/>
    </row>
    <row r="51" spans="1:7" ht="15.95" x14ac:dyDescent="0.2">
      <c r="A51" s="25" t="s">
        <v>37</v>
      </c>
      <c r="B51" s="26">
        <f>IF(E51, 6, 0)</f>
        <v>0</v>
      </c>
      <c r="C51" s="88" t="s">
        <v>7</v>
      </c>
      <c r="D51" s="88"/>
      <c r="E51" s="89">
        <v>0</v>
      </c>
    </row>
    <row r="52" spans="1:7" ht="17.100000000000001" thickBot="1" x14ac:dyDescent="0.25">
      <c r="A52" s="19" t="s">
        <v>38</v>
      </c>
      <c r="B52" s="28">
        <f>IF(E52, 5, 0)</f>
        <v>0</v>
      </c>
      <c r="C52" s="90" t="s">
        <v>7</v>
      </c>
      <c r="D52" s="90"/>
      <c r="E52" s="53">
        <v>0</v>
      </c>
    </row>
    <row r="53" spans="1:7" ht="17.100000000000001" thickBot="1" x14ac:dyDescent="0.25">
      <c r="A53" s="20"/>
      <c r="B53" s="21"/>
      <c r="C53" s="22"/>
      <c r="D53" s="22"/>
      <c r="E53" s="23"/>
      <c r="G53" s="59"/>
    </row>
    <row r="54" spans="1:7" ht="18.75" x14ac:dyDescent="0.3">
      <c r="A54" s="13" t="s">
        <v>39</v>
      </c>
      <c r="B54" s="14">
        <f>IF(SUM(B55:B57)&gt;6,6,SUM(B55:B57))</f>
        <v>0</v>
      </c>
      <c r="C54" s="44">
        <f>IF(B56=0,0,D56/B56)</f>
        <v>0</v>
      </c>
      <c r="D54" s="15"/>
      <c r="E54" s="46"/>
    </row>
    <row r="55" spans="1:7" x14ac:dyDescent="0.25">
      <c r="A55" s="25" t="s">
        <v>12</v>
      </c>
      <c r="B55" s="26">
        <f>IF(E55, 3, 0)</f>
        <v>0</v>
      </c>
      <c r="C55" s="27" t="s">
        <v>7</v>
      </c>
      <c r="D55" s="27"/>
      <c r="E55" s="54">
        <v>0</v>
      </c>
    </row>
    <row r="56" spans="1:7" ht="15.95" x14ac:dyDescent="0.2">
      <c r="A56" s="16" t="s">
        <v>40</v>
      </c>
      <c r="B56" s="21">
        <f>IF(E56, 3, 0)</f>
        <v>0</v>
      </c>
      <c r="C56" s="22" t="s">
        <v>7</v>
      </c>
      <c r="D56" s="22"/>
      <c r="E56" s="89">
        <v>0</v>
      </c>
    </row>
    <row r="57" spans="1:7" ht="16.5" thickBot="1" x14ac:dyDescent="0.3">
      <c r="A57" s="19" t="s">
        <v>2</v>
      </c>
      <c r="B57" s="28">
        <f>IF(E57, 3, 0)</f>
        <v>0</v>
      </c>
      <c r="C57" s="29" t="s">
        <v>7</v>
      </c>
      <c r="D57" s="29"/>
      <c r="E57" s="53">
        <v>0</v>
      </c>
    </row>
    <row r="58" spans="1:7" ht="17.100000000000001" thickBot="1" x14ac:dyDescent="0.25">
      <c r="A58" s="30"/>
      <c r="B58" s="21"/>
      <c r="C58" s="22"/>
      <c r="D58" s="22"/>
      <c r="E58" s="23"/>
    </row>
    <row r="59" spans="1:7" ht="18.75" x14ac:dyDescent="0.3">
      <c r="A59" s="13" t="s">
        <v>47</v>
      </c>
      <c r="B59" s="14">
        <f>B60</f>
        <v>0</v>
      </c>
      <c r="C59" s="15">
        <f>IF(OR(B59=0,SUM(D60:D60)=0),0,SUM(D60:D60)/SUMIFS(B60:B60,E60:E60,1,C60:C60,"&lt;&gt;100"))</f>
        <v>0</v>
      </c>
      <c r="D59" s="15"/>
      <c r="E59" s="45">
        <f t="shared" ref="E59:E62" si="16">ROUNDDOWN(C59,1)</f>
        <v>0</v>
      </c>
    </row>
    <row r="60" spans="1:7" ht="16.5" thickBot="1" x14ac:dyDescent="0.3">
      <c r="A60" s="62" t="s">
        <v>59</v>
      </c>
      <c r="B60" s="24">
        <f>IF(E60, 12, 0)</f>
        <v>0</v>
      </c>
      <c r="C60" s="49"/>
      <c r="D60" s="66">
        <f>IF(OR(E60=0,C60=100),0,B60*C60)</f>
        <v>0</v>
      </c>
      <c r="E60" s="67">
        <f>IF(OR(C60=1,C60=1.3,C60=1.7,C60=2,C60=2.3,C60=2.7,C60=3,C60=3.3,C60=3.7,C60=4,C60=100),1,0)</f>
        <v>0</v>
      </c>
    </row>
    <row r="61" spans="1:7" ht="17.100000000000001" thickBot="1" x14ac:dyDescent="0.25">
      <c r="A61" s="16"/>
      <c r="B61" s="21"/>
      <c r="C61" s="22"/>
      <c r="D61" s="22"/>
      <c r="E61" s="23"/>
    </row>
    <row r="62" spans="1:7" ht="18.95" x14ac:dyDescent="0.25">
      <c r="A62" s="13" t="s">
        <v>5</v>
      </c>
      <c r="B62" s="14">
        <f>B63</f>
        <v>0</v>
      </c>
      <c r="C62" s="15">
        <f>IF(OR(B62=0,SUM(D63:D63)=0),0,SUM(D63:D63)/SUMIFS(B63:B63,E63:E63,1,C63:C63,"&lt;&gt;100"))</f>
        <v>0</v>
      </c>
      <c r="D62" s="15"/>
      <c r="E62" s="45">
        <f t="shared" si="16"/>
        <v>0</v>
      </c>
    </row>
    <row r="63" spans="1:7" ht="16.5" thickBot="1" x14ac:dyDescent="0.3">
      <c r="A63" s="68" t="s">
        <v>60</v>
      </c>
      <c r="B63" s="26">
        <f>IF(E63, 12, 0)</f>
        <v>0</v>
      </c>
      <c r="C63" s="50"/>
      <c r="D63" s="48">
        <f>IF(OR(E63=0,C63=100),0,B63*C63)</f>
        <v>0</v>
      </c>
      <c r="E63" s="60">
        <f>IF(OR(C63=1,C63=1.3,C63=1.7,C63=2,C63=2.3,C63=2.7,C63=3,C63=3.3,C63=3.7,C63=4,C63=100),1,0)</f>
        <v>0</v>
      </c>
    </row>
    <row r="64" spans="1:7" ht="17.100000000000001" thickBot="1" x14ac:dyDescent="0.25">
      <c r="A64" s="69" t="s">
        <v>6</v>
      </c>
      <c r="B64" s="70">
        <v>2</v>
      </c>
      <c r="C64" s="71"/>
      <c r="D64" s="71"/>
      <c r="E64" s="72"/>
    </row>
    <row r="65" spans="1:5" ht="21.95" thickBot="1" x14ac:dyDescent="0.3">
      <c r="A65" s="31" t="s">
        <v>10</v>
      </c>
      <c r="B65" s="32">
        <f>B17+B28+B35+B41+B46+B50+B54+B59+B62</f>
        <v>0</v>
      </c>
      <c r="C65" s="33">
        <f>IF(B66=0,0,(E17*B17+B28*E28+B35*E35+B41*E41+B46*E46+B59*E59+B64*B62*E62)/B66)</f>
        <v>0</v>
      </c>
      <c r="D65" s="33"/>
      <c r="E65" s="34">
        <f>ROUNDDOWN(C65,1)</f>
        <v>0</v>
      </c>
    </row>
    <row r="66" spans="1:5" ht="17.25" thickTop="1" thickBot="1" x14ac:dyDescent="0.3">
      <c r="A66" s="35" t="s">
        <v>9</v>
      </c>
      <c r="B66" s="61">
        <f>SUMIF(C17,"&lt;&gt;0",B17)+SUMIF(C28,"&lt;&gt;0",B28)+SUMIF(C35,"&lt;&gt;0",B35)+SUMIF(C41,"&lt;&gt;0",B41)+SUMIF(C46,"&lt;&gt;0",B46)+SUMIF(C59,"&lt;&gt;0",B59)+B64*SUMIF(C62,"&lt;&gt;0",B62)</f>
        <v>0</v>
      </c>
      <c r="C66" s="42"/>
      <c r="D66" s="42"/>
      <c r="E66" s="43"/>
    </row>
    <row r="67" spans="1:5" ht="17.100000000000001" thickTop="1" x14ac:dyDescent="0.2">
      <c r="B67" s="37"/>
    </row>
    <row r="69" spans="1:5" ht="18.75" x14ac:dyDescent="0.3">
      <c r="A69" s="38" t="s">
        <v>50</v>
      </c>
      <c r="B69" s="39"/>
    </row>
    <row r="70" spans="1:5" ht="18.95" x14ac:dyDescent="0.25">
      <c r="A70" s="38" t="s">
        <v>13</v>
      </c>
      <c r="B70" s="39" t="str">
        <f>IF(B71=13,"JA","NEIN")</f>
        <v>NEIN</v>
      </c>
    </row>
    <row r="71" spans="1:5" ht="18.95" x14ac:dyDescent="0.25">
      <c r="A71" s="38" t="s">
        <v>14</v>
      </c>
      <c r="B71" s="39">
        <f>B18+B21</f>
        <v>0</v>
      </c>
    </row>
    <row r="72" spans="1:5" ht="18.95" x14ac:dyDescent="0.25">
      <c r="A72" s="38"/>
      <c r="B72" s="39"/>
    </row>
    <row r="73" spans="1:5" ht="18.95" x14ac:dyDescent="0.25">
      <c r="A73" s="40" t="str">
        <f>IF(B65=180,"Bachelor abgeschlossen :) mit",":)")</f>
        <v>:)</v>
      </c>
      <c r="B73" s="52" t="str">
        <f>IF(B65=180,E65,"=)")</f>
        <v>=)</v>
      </c>
    </row>
    <row r="75" spans="1:5" ht="15.95" x14ac:dyDescent="0.2">
      <c r="A75" s="41"/>
    </row>
    <row r="76" spans="1:5" ht="15.95" x14ac:dyDescent="0.2">
      <c r="A76" s="41"/>
    </row>
  </sheetData>
  <sheetProtection password="AA19" sheet="1" objects="1" scenarios="1"/>
  <customSheetViews>
    <customSheetView guid="{E2BD71E1-3FAE-A143-BEF0-3B238E9E3A1B}">
      <selection activeCell="F9" sqref="F9"/>
      <pageMargins left="0.7" right="0.7" top="0.78740157499999996" bottom="0.78740157499999996" header="0.3" footer="0.3"/>
      <pageSetup paperSize="9" orientation="portrait" verticalDpi="0"/>
    </customSheetView>
  </customSheetViews>
  <mergeCells count="10">
    <mergeCell ref="A11:E11"/>
    <mergeCell ref="A13:E13"/>
    <mergeCell ref="B1:E1"/>
    <mergeCell ref="A8:E8"/>
    <mergeCell ref="A7:E7"/>
    <mergeCell ref="A9:E9"/>
    <mergeCell ref="A10:E10"/>
    <mergeCell ref="A3:E3"/>
    <mergeCell ref="A4:E4"/>
    <mergeCell ref="A6:E6"/>
  </mergeCells>
  <conditionalFormatting sqref="E28 E17 E35 E41 E46 E50 E59 E62 E65">
    <cfRule type="colorScale" priority="1">
      <colorScale>
        <cfvo type="num" val="1"/>
        <cfvo type="num" val="2.5"/>
        <cfvo type="num" val="4"/>
        <color rgb="FF008000"/>
        <color rgb="FFFFEB84"/>
        <color rgb="FFFF0000"/>
      </colorScale>
    </cfRule>
  </conditionalFormatting>
  <pageMargins left="0.7" right="0.7" top="0.78740157499999996" bottom="0.78740157499999996" header="0.3" footer="0.3"/>
  <pageSetup paperSize="9" orientation="portrait" verticalDpi="0"/>
  <ignoredErrors>
    <ignoredError sqref="B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Notenrechner Bachelor CIW&amp;VT</vt:lpstr>
    </vt:vector>
  </TitlesOfParts>
  <Company>FMC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Queisser</dc:creator>
  <cp:lastModifiedBy>ECR4_Student</cp:lastModifiedBy>
  <dcterms:created xsi:type="dcterms:W3CDTF">2012-10-19T14:09:09Z</dcterms:created>
  <dcterms:modified xsi:type="dcterms:W3CDTF">2016-11-17T07:48:11Z</dcterms:modified>
</cp:coreProperties>
</file>